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adMe" sheetId="1" state="visible" r:id="rId1"/>
    <sheet xmlns:r="http://schemas.openxmlformats.org/officeDocument/2006/relationships" name="Assumptions" sheetId="2" state="visible" r:id="rId2"/>
    <sheet xmlns:r="http://schemas.openxmlformats.org/officeDocument/2006/relationships" name="EPF_VPF" sheetId="3" state="visible" r:id="rId3"/>
    <sheet xmlns:r="http://schemas.openxmlformats.org/officeDocument/2006/relationships" name="PPF" sheetId="4" state="visible" r:id="rId4"/>
    <sheet xmlns:r="http://schemas.openxmlformats.org/officeDocument/2006/relationships" name="NPS" sheetId="5" state="visible" r:id="rId5"/>
    <sheet xmlns:r="http://schemas.openxmlformats.org/officeDocument/2006/relationships" name="Overview" sheetId="6" state="visible" r:id="rId6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2"/>
    </font>
    <font>
      <b val="1"/>
    </font>
    <font>
      <b val="1"/>
      <color rgb="00FFFFFF"/>
    </font>
    <font>
      <b val="1"/>
      <sz val="12"/>
    </font>
  </fonts>
  <fills count="5">
    <fill>
      <patternFill/>
    </fill>
    <fill>
      <patternFill patternType="gray125"/>
    </fill>
    <fill>
      <patternFill patternType="solid">
        <fgColor rgb="00111827"/>
      </patternFill>
    </fill>
    <fill>
      <patternFill patternType="solid">
        <fgColor rgb="00F3F4F6"/>
      </patternFill>
    </fill>
    <fill>
      <patternFill patternType="solid">
        <fgColor rgb="00FFFDE7"/>
      </patternFill>
    </fill>
  </fills>
  <borders count="2">
    <border>
      <left/>
      <right/>
      <top/>
      <bottom/>
      <diagonal/>
    </border>
    <border>
      <left style="thin">
        <color rgb="00D1D5DB"/>
      </left>
      <right style="thin">
        <color rgb="00D1D5DB"/>
      </right>
      <top style="thin">
        <color rgb="00D1D5DB"/>
      </top>
      <bottom style="thin">
        <color rgb="00D1D5DB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2" borderId="0" applyAlignment="1" pivotButton="0" quotePrefix="0" xfId="0">
      <alignment wrapText="1"/>
    </xf>
    <xf numFmtId="0" fontId="2" fillId="3" borderId="0" applyAlignment="1" pivotButton="0" quotePrefix="0" xfId="0">
      <alignment wrapText="1"/>
    </xf>
    <xf numFmtId="0" fontId="0" fillId="0" borderId="0" applyAlignment="1" pivotButton="0" quotePrefix="0" xfId="0">
      <alignment wrapText="1"/>
    </xf>
    <xf numFmtId="0" fontId="3" fillId="2" borderId="1" applyAlignment="1" pivotButton="0" quotePrefix="0" xfId="0">
      <alignment horizontal="center"/>
    </xf>
    <xf numFmtId="0" fontId="3" fillId="2" borderId="1" applyAlignment="1" pivotButton="0" quotePrefix="0" xfId="0">
      <alignment wrapText="1"/>
    </xf>
    <xf numFmtId="0" fontId="0" fillId="0" borderId="1" pivotButton="0" quotePrefix="0" xfId="0"/>
    <xf numFmtId="0" fontId="0" fillId="0" borderId="1" applyAlignment="1" pivotButton="0" quotePrefix="0" xfId="0">
      <alignment wrapText="1"/>
    </xf>
    <xf numFmtId="0" fontId="3" fillId="2" borderId="1" pivotButton="0" quotePrefix="0" xfId="0"/>
    <xf numFmtId="0" fontId="0" fillId="4" borderId="1" applyAlignment="1" pivotButton="0" quotePrefix="0" xfId="0">
      <alignment horizontal="left"/>
    </xf>
    <xf numFmtId="0" fontId="0" fillId="0" borderId="1" applyAlignment="1" pivotButton="0" quotePrefix="0" xfId="0">
      <alignment horizontal="left"/>
    </xf>
    <xf numFmtId="0" fontId="3" fillId="2" borderId="1" applyAlignment="1" pivotButton="0" quotePrefix="0" xfId="0">
      <alignment horizontal="left"/>
    </xf>
    <xf numFmtId="0" fontId="0" fillId="4" borderId="1" pivotButton="0" quotePrefix="0" xfId="0"/>
    <xf numFmtId="0" fontId="4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styles" Target="styles.xml" Id="rId7"/><Relationship Type="http://schemas.openxmlformats.org/officeDocument/2006/relationships/theme" Target="theme/theme1.xml" Id="rId8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8"/>
  <sheetViews>
    <sheetView workbookViewId="0">
      <selection activeCell="A1" sqref="A1"/>
    </sheetView>
  </sheetViews>
  <sheetFormatPr baseColWidth="8" defaultRowHeight="15"/>
  <cols>
    <col width="48" customWidth="1" min="1" max="1"/>
    <col width="3" customWidth="1" min="2" max="2"/>
    <col width="3" customWidth="1" min="3" max="3"/>
    <col width="3" customWidth="1" min="4" max="4"/>
    <col width="3" customWidth="1" min="5" max="5"/>
    <col width="3" customWidth="1" min="6" max="6"/>
  </cols>
  <sheetData>
    <row r="1">
      <c r="A1" s="1" t="inlineStr">
        <is>
          <t>Finfluencee Smart Retirement Planner (PF/PPF/VPF/NPS) — India 2026</t>
        </is>
      </c>
    </row>
    <row r="2">
      <c r="A2" s="1" t="inlineStr">
        <is>
          <t>Author: Lalatendu R Patra | finfluencee.com | Clarity That Frees Your Life</t>
        </is>
      </c>
    </row>
    <row r="3">
      <c r="A3" s="2" t="inlineStr">
        <is>
          <t>How this file helps you</t>
        </is>
      </c>
    </row>
    <row r="4">
      <c r="A4" s="3" t="inlineStr">
        <is>
          <t>• Compare EPF/VPF, PPF and NPS in one place.
• See if the ₹2.5L employee-contribution interest rule gets triggered in PF.
• Check PPF timing impact (before 5th vs later).
• Capture extra ₹50,000 deduction via NPS 80CCD(1B).
• One-page ‘Overview’ summarises your year.</t>
        </is>
      </c>
    </row>
    <row r="5">
      <c r="A5" s="2" t="inlineStr">
        <is>
          <t>Where to edit (yellow cells)</t>
        </is>
      </c>
    </row>
    <row r="6">
      <c r="A6" s="3" t="inlineStr">
        <is>
          <t>EPF_VPF, PPF, NPS sheets contain editable yellow cells. Assumptions holds rates &amp; tax slab.</t>
        </is>
      </c>
    </row>
    <row r="7">
      <c r="A7" s="2" t="inlineStr">
        <is>
          <t>Workflow (5 steps)</t>
        </is>
      </c>
    </row>
    <row r="8">
      <c r="A8" s="3" t="inlineStr">
        <is>
          <t>1) Go to Assumptions → confirm rates and your tax slab.
2) Go to EPF_VPF → enter Basic+DA and EPF/VPF%.
3) Go to PPF → choose deposit mode (before 5 Apr vs monthly).
4) Go to NPS → enter your self + employer contributions.
5) See Overview for your one-page plan.</t>
        </is>
      </c>
    </row>
  </sheetData>
  <mergeCells count="8">
    <mergeCell ref="A2:F2"/>
    <mergeCell ref="A1:F1"/>
    <mergeCell ref="A5:F5"/>
    <mergeCell ref="A8:F8"/>
    <mergeCell ref="A6:F6"/>
    <mergeCell ref="A4:F4"/>
    <mergeCell ref="A3:F3"/>
    <mergeCell ref="A7:F7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29" customWidth="1" min="1" max="1"/>
    <col width="9" customWidth="1" min="2" max="2"/>
    <col width="48" customWidth="1" min="3" max="3"/>
  </cols>
  <sheetData>
    <row r="1">
      <c r="A1" s="4" t="inlineStr">
        <is>
          <t>Parameter</t>
        </is>
      </c>
      <c r="B1" s="4" t="inlineStr">
        <is>
          <t>Value</t>
        </is>
      </c>
      <c r="C1" s="5" t="inlineStr">
        <is>
          <t>Notes</t>
        </is>
      </c>
    </row>
    <row r="2">
      <c r="A2" s="6" t="inlineStr">
        <is>
          <t>EPF_interest_rate</t>
        </is>
      </c>
      <c r="B2" s="6" t="n">
        <v>0.0825</v>
      </c>
      <c r="C2" s="7" t="inlineStr">
        <is>
          <t>Annual rate; update when Govt notifies new rate</t>
        </is>
      </c>
    </row>
    <row r="3">
      <c r="A3" s="6" t="inlineStr">
        <is>
          <t>PPF_interest_rate</t>
        </is>
      </c>
      <c r="B3" s="6" t="n">
        <v>0.07099999999999999</v>
      </c>
      <c r="C3" s="7" t="inlineStr">
        <is>
          <t>Current Q4 FY25-26</t>
        </is>
      </c>
    </row>
    <row r="4">
      <c r="A4" s="6" t="inlineStr">
        <is>
          <t>NPS_expected_return_equity</t>
        </is>
      </c>
      <c r="B4" s="6" t="n">
        <v>0.12</v>
      </c>
      <c r="C4" s="7" t="inlineStr">
        <is>
          <t>User assumption</t>
        </is>
      </c>
    </row>
    <row r="5">
      <c r="A5" s="6" t="inlineStr">
        <is>
          <t>NPS_expected_return_debt</t>
        </is>
      </c>
      <c r="B5" s="6" t="n">
        <v>0.075</v>
      </c>
      <c r="C5" s="7" t="inlineStr">
        <is>
          <t>User assumption</t>
        </is>
      </c>
    </row>
    <row r="6">
      <c r="A6" s="6" t="inlineStr">
        <is>
          <t>Marginal_tax_rate</t>
        </is>
      </c>
      <c r="B6" s="6" t="n">
        <v>0.3</v>
      </c>
      <c r="C6" s="7" t="inlineStr">
        <is>
          <t>0.05 / 0.20 / 0.30 depending on your slab (Old Regime)</t>
        </is>
      </c>
    </row>
    <row r="7">
      <c r="A7" s="6" t="inlineStr">
        <is>
          <t>Cess_rate</t>
        </is>
      </c>
      <c r="B7" s="6" t="n">
        <v>0.04</v>
      </c>
      <c r="C7" s="7" t="inlineStr">
        <is>
          <t>4% H&amp;EC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cols>
    <col width="40" customWidth="1" min="1" max="1"/>
    <col width="29" customWidth="1" min="2" max="2"/>
    <col width="48" customWidth="1" min="3" max="3"/>
  </cols>
  <sheetData>
    <row r="1">
      <c r="A1" s="8" t="inlineStr">
        <is>
          <t>Input</t>
        </is>
      </c>
      <c r="B1" s="8" t="inlineStr">
        <is>
          <t>Value</t>
        </is>
      </c>
      <c r="C1" s="8" t="inlineStr">
        <is>
          <t>Notes</t>
        </is>
      </c>
    </row>
    <row r="2">
      <c r="A2" s="6" t="inlineStr">
        <is>
          <t>Monthly Basic + DA (₹)</t>
        </is>
      </c>
      <c r="B2" s="9" t="n">
        <v>60000</v>
      </c>
      <c r="C2" s="6" t="inlineStr">
        <is>
          <t>Editable</t>
        </is>
      </c>
    </row>
    <row r="3">
      <c r="A3" s="6" t="inlineStr">
        <is>
          <t>Employee EPF %</t>
        </is>
      </c>
      <c r="B3" s="9" t="n">
        <v>12</v>
      </c>
      <c r="C3" s="6" t="inlineStr">
        <is>
          <t>Usually 12%</t>
        </is>
      </c>
    </row>
    <row r="4">
      <c r="A4" s="6" t="inlineStr">
        <is>
          <t>Employee VPF % (of Basic+DA)</t>
        </is>
      </c>
      <c r="B4" s="9" t="n">
        <v>10</v>
      </c>
      <c r="C4" s="6" t="inlineStr">
        <is>
          <t>Set to 0 if not contributing</t>
        </is>
      </c>
    </row>
    <row r="5">
      <c r="A5" s="6" t="inlineStr">
        <is>
          <t>Employer EPF %</t>
        </is>
      </c>
      <c r="B5" s="9" t="n">
        <v>12</v>
      </c>
      <c r="C5" s="6" t="inlineStr">
        <is>
          <t>Company policy; part may go to EPS</t>
        </is>
      </c>
    </row>
    <row r="6">
      <c r="A6" s="6" t="inlineStr">
        <is>
          <t>Opening EPF Balance (₹)</t>
        </is>
      </c>
      <c r="B6" s="9" t="n">
        <v>500000</v>
      </c>
      <c r="C6" s="6" t="inlineStr">
        <is>
          <t>As on 1 Apr</t>
        </is>
      </c>
    </row>
    <row r="7">
      <c r="A7" s="6" t="inlineStr">
        <is>
          <t>EPF Interest Rate (link)</t>
        </is>
      </c>
      <c r="B7" s="9">
        <f>Assumptions!B2</f>
        <v/>
      </c>
      <c r="C7" s="6" t="inlineStr">
        <is>
          <t>From Assumptions</t>
        </is>
      </c>
    </row>
    <row r="8">
      <c r="A8" s="6" t="n"/>
      <c r="B8" s="10" t="n"/>
      <c r="C8" s="6" t="n"/>
    </row>
    <row r="9">
      <c r="A9" s="6" t="inlineStr">
        <is>
          <t>Metric</t>
        </is>
      </c>
      <c r="B9" s="10" t="inlineStr">
        <is>
          <t>Formula/Value</t>
        </is>
      </c>
      <c r="C9" s="6" t="inlineStr">
        <is>
          <t>Notes</t>
        </is>
      </c>
    </row>
    <row r="10">
      <c r="A10" s="8" t="n"/>
      <c r="B10" s="11" t="n"/>
      <c r="C10" s="8" t="n"/>
    </row>
    <row r="11">
      <c r="A11" s="6" t="inlineStr">
        <is>
          <t>Employee EPF (annual, ₹)</t>
        </is>
      </c>
      <c r="B11" s="10">
        <f>B2*B3/100*12</f>
        <v/>
      </c>
      <c r="C11" s="6" t="inlineStr">
        <is>
          <t>Basic+DA * EPF% * 12</t>
        </is>
      </c>
    </row>
    <row r="12">
      <c r="A12" s="6" t="inlineStr">
        <is>
          <t>Employee VPF (annual, ₹)</t>
        </is>
      </c>
      <c r="B12" s="10">
        <f>B2*B4/100*12</f>
        <v/>
      </c>
      <c r="C12" s="6" t="inlineStr">
        <is>
          <t>Basic+DA * VPF% * 12</t>
        </is>
      </c>
    </row>
    <row r="13">
      <c r="A13" s="6" t="inlineStr">
        <is>
          <t>Employer EPF (annual, ₹)</t>
        </is>
      </c>
      <c r="B13" s="10">
        <f>B2*B5/100*12</f>
        <v/>
      </c>
      <c r="C13" s="6" t="inlineStr">
        <is>
          <t>Approx; EPS split ignored</t>
        </is>
      </c>
    </row>
    <row r="14">
      <c r="A14" s="6" t="inlineStr">
        <is>
          <t>Total Employee Contribution (EPF+VPF)</t>
        </is>
      </c>
      <c r="B14" s="10">
        <f>B11+B12</f>
        <v/>
      </c>
      <c r="C14" s="6" t="inlineStr">
        <is>
          <t>Used for ₹2.5L rule check</t>
        </is>
      </c>
    </row>
    <row r="15">
      <c r="A15" s="6" t="inlineStr">
        <is>
          <t>₹2.5L Rule Breach?</t>
        </is>
      </c>
      <c r="B15" s="10">
        <f>IF(B14&gt;250000,"YES","NO")</f>
        <v/>
      </c>
      <c r="C15" s="6" t="inlineStr">
        <is>
          <t>If YES, interest on excess employee contrib becomes taxable</t>
        </is>
      </c>
    </row>
    <row r="16">
      <c r="A16" s="6" t="inlineStr">
        <is>
          <t>Approx Interest for Year (₹)</t>
        </is>
      </c>
      <c r="B16" s="10">
        <f>(B6 + (B11+B12+B13)/2)*B7</f>
        <v/>
      </c>
      <c r="C16" s="6" t="inlineStr">
        <is>
          <t>Mid‑year weighting approx</t>
        </is>
      </c>
    </row>
    <row r="17">
      <c r="A17" s="6" t="inlineStr">
        <is>
          <t>Year-end Balance (₹)</t>
        </is>
      </c>
      <c r="B17" s="10">
        <f>B6 + B11+B12+B13+B16</f>
        <v/>
      </c>
      <c r="C17" s="6" t="inlineStr">
        <is>
          <t>Opening + contributions + interest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selection activeCell="A1" sqref="A1"/>
    </sheetView>
  </sheetViews>
  <sheetFormatPr baseColWidth="8" defaultRowHeight="15"/>
  <cols>
    <col width="31" customWidth="1" min="1" max="1"/>
    <col width="48" customWidth="1" min="2" max="2"/>
    <col width="48" customWidth="1" min="3" max="3"/>
  </cols>
  <sheetData>
    <row r="1">
      <c r="A1" s="8" t="inlineStr">
        <is>
          <t>Input</t>
        </is>
      </c>
      <c r="B1" s="8" t="inlineStr">
        <is>
          <t>Value</t>
        </is>
      </c>
      <c r="C1" s="8" t="inlineStr">
        <is>
          <t>Notes</t>
        </is>
      </c>
    </row>
    <row r="2">
      <c r="A2" s="6" t="inlineStr">
        <is>
          <t>Opening PPF Balance (₹)</t>
        </is>
      </c>
      <c r="B2" s="12" t="n">
        <v>200000</v>
      </c>
      <c r="C2" s="6" t="inlineStr">
        <is>
          <t>As on 1 Apr</t>
        </is>
      </c>
    </row>
    <row r="3">
      <c r="A3" s="6" t="inlineStr">
        <is>
          <t>Annual Deposit (₹)</t>
        </is>
      </c>
      <c r="B3" s="12" t="n">
        <v>150000</v>
      </c>
      <c r="C3" s="6" t="inlineStr">
        <is>
          <t>Max ₹1.5L</t>
        </is>
      </c>
    </row>
    <row r="4">
      <c r="A4" s="6" t="inlineStr">
        <is>
          <t>Deposit Mode</t>
        </is>
      </c>
      <c r="B4" s="12" t="inlineStr">
        <is>
          <t>Lump-sum before 5 Apr</t>
        </is>
      </c>
      <c r="C4" s="6" t="inlineStr">
        <is>
          <t>Choose: Lump-sum before 5 Apr / Monthly before 5th</t>
        </is>
      </c>
    </row>
    <row r="5">
      <c r="A5" s="6" t="inlineStr">
        <is>
          <t>PPF Interest Rate (link)</t>
        </is>
      </c>
      <c r="B5" s="12">
        <f>Assumptions!B3</f>
        <v/>
      </c>
      <c r="C5" s="6" t="inlineStr">
        <is>
          <t>From Assumptions</t>
        </is>
      </c>
    </row>
    <row r="6">
      <c r="A6" s="6" t="inlineStr">
        <is>
          <t>Approx Interest for Year (₹)</t>
        </is>
      </c>
      <c r="B6" s="12">
        <f>IF(B4="Lump-sum before 5 Apr", (B2+B3)*B5, (B2 + B3*0.5)*B5)</f>
        <v/>
      </c>
      <c r="C6" s="6" t="inlineStr">
        <is>
          <t>Simplified: full-year vs mid-year weighting</t>
        </is>
      </c>
    </row>
    <row r="7">
      <c r="A7" s="6" t="inlineStr">
        <is>
          <t>Year-end Balance (₹)</t>
        </is>
      </c>
      <c r="B7" s="12">
        <f>B2+B3+F5</f>
        <v/>
      </c>
      <c r="C7" s="6" t="inlineStr">
        <is>
          <t>Opening + deposit + interest</t>
        </is>
      </c>
    </row>
  </sheetData>
  <dataValidations count="1">
    <dataValidation sqref="B4" showDropDown="0" showInputMessage="0" showErrorMessage="0" allowBlank="0" type="list">
      <formula1>"Lump-sum before 5 Apr,Monthly before 5th"</formula1>
    </dataValidation>
  </dataValidation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selection activeCell="A1" sqref="A1"/>
    </sheetView>
  </sheetViews>
  <sheetFormatPr baseColWidth="8" defaultRowHeight="15"/>
  <cols>
    <col width="36" customWidth="1" min="1" max="1"/>
    <col width="31" customWidth="1" min="2" max="2"/>
    <col width="48" customWidth="1" min="3" max="3"/>
  </cols>
  <sheetData>
    <row r="1">
      <c r="A1" s="8" t="inlineStr">
        <is>
          <t>Input</t>
        </is>
      </c>
      <c r="B1" s="8" t="inlineStr">
        <is>
          <t>Value</t>
        </is>
      </c>
      <c r="C1" s="8" t="inlineStr">
        <is>
          <t>Notes</t>
        </is>
      </c>
    </row>
    <row r="2">
      <c r="A2" s="6" t="inlineStr">
        <is>
          <t>Annual Self NPS (₹)</t>
        </is>
      </c>
      <c r="B2" s="12" t="n">
        <v>50000</v>
      </c>
      <c r="C2" s="6" t="inlineStr">
        <is>
          <t>Claim within 80C/80CCD(1) plus 80CCD(1B) ₹50,000</t>
        </is>
      </c>
    </row>
    <row r="3">
      <c r="A3" s="6" t="inlineStr">
        <is>
          <t>Employer NPS (₹)</t>
        </is>
      </c>
      <c r="B3" s="12" t="n">
        <v>60000</v>
      </c>
      <c r="C3" s="6" t="inlineStr">
        <is>
          <t>80CCD(2) – separate</t>
        </is>
      </c>
    </row>
    <row r="4">
      <c r="A4" s="6" t="inlineStr">
        <is>
          <t>Basic + DA (₹)</t>
        </is>
      </c>
      <c r="B4" s="12" t="n">
        <v>720000</v>
      </c>
      <c r="C4" s="6" t="inlineStr">
        <is>
          <t>For employer % checks</t>
        </is>
      </c>
    </row>
    <row r="5">
      <c r="A5" s="6" t="inlineStr">
        <is>
          <t>Equity Allocation (%)</t>
        </is>
      </c>
      <c r="B5" s="12" t="n">
        <v>60</v>
      </c>
      <c r="C5" s="6" t="inlineStr">
        <is>
          <t>If Active/Auto; for expected return</t>
        </is>
      </c>
    </row>
    <row r="6">
      <c r="A6" s="6" t="inlineStr">
        <is>
          <t>Debt Allocation (%)</t>
        </is>
      </c>
      <c r="B6" s="12" t="n">
        <v>40</v>
      </c>
      <c r="C6" s="6" t="inlineStr">
        <is>
          <t>Should sum to 100</t>
        </is>
      </c>
    </row>
    <row r="7">
      <c r="A7" s="6" t="inlineStr">
        <is>
          <t>Expected Return – Equity (link)</t>
        </is>
      </c>
      <c r="B7" s="12">
        <f>Assumptions!B4</f>
        <v/>
      </c>
      <c r="C7" s="6" t="inlineStr">
        <is>
          <t>Assumption</t>
        </is>
      </c>
    </row>
    <row r="8">
      <c r="A8" s="6" t="inlineStr">
        <is>
          <t>Expected Return – Debt (link)</t>
        </is>
      </c>
      <c r="B8" s="12">
        <f>Assumptions!B5</f>
        <v/>
      </c>
      <c r="C8" s="6" t="inlineStr">
        <is>
          <t>Assumption</t>
        </is>
      </c>
    </row>
    <row r="9">
      <c r="A9" s="6" t="inlineStr">
        <is>
          <t>Marginal Tax Rate (link)</t>
        </is>
      </c>
      <c r="B9" s="12">
        <f>Assumptions!B6</f>
        <v/>
      </c>
      <c r="C9" s="6" t="inlineStr">
        <is>
          <t>Old Regime only</t>
        </is>
      </c>
    </row>
    <row r="10">
      <c r="A10" s="6" t="inlineStr">
        <is>
          <t>Cess (link)</t>
        </is>
      </c>
      <c r="B10" s="12">
        <f>Assumptions!B7</f>
        <v/>
      </c>
      <c r="C10" s="6" t="inlineStr">
        <is>
          <t>4%</t>
        </is>
      </c>
    </row>
    <row r="11">
      <c r="A11" s="6" t="n"/>
      <c r="B11" s="6" t="n"/>
      <c r="C11" s="6" t="n"/>
    </row>
    <row r="12">
      <c r="A12" s="8" t="inlineStr">
        <is>
          <t>Metric</t>
        </is>
      </c>
      <c r="B12" s="8" t="inlineStr">
        <is>
          <t>Value</t>
        </is>
      </c>
      <c r="C12" s="8" t="inlineStr">
        <is>
          <t>Notes</t>
        </is>
      </c>
    </row>
    <row r="13">
      <c r="A13" s="6" t="inlineStr">
        <is>
          <t>Blended Expected Return</t>
        </is>
      </c>
      <c r="B13" s="6">
        <f>(B8*B6 + B9*B7)/100</f>
        <v/>
      </c>
      <c r="C13" s="6" t="inlineStr">
        <is>
          <t>% p.a.</t>
        </is>
      </c>
    </row>
    <row r="14">
      <c r="A14" s="6" t="inlineStr">
        <is>
          <t>80C Usage from NPS 80CCD(1) (₹)</t>
        </is>
      </c>
      <c r="B14" s="6">
        <f>MIN(B2,150000)</f>
        <v/>
      </c>
      <c r="C14" s="6" t="inlineStr">
        <is>
          <t>Counts within 80C cap</t>
        </is>
      </c>
    </row>
    <row r="15">
      <c r="A15" s="6" t="inlineStr">
        <is>
          <t>Extra 80CCD(1B) (₹)</t>
        </is>
      </c>
      <c r="B15" s="6">
        <f>MIN(50000,MAX(0,B2-150000))</f>
        <v/>
      </c>
      <c r="C15" s="6" t="inlineStr">
        <is>
          <t>Separate ₹50k bucket under 80CCD(1B)</t>
        </is>
      </c>
    </row>
    <row r="16">
      <c r="A16" s="6" t="inlineStr">
        <is>
          <t>Employer 80CCD(2) – % of Salary</t>
        </is>
      </c>
      <c r="B16" s="6">
        <f>B3/B4</f>
        <v/>
      </c>
      <c r="C16" s="6" t="inlineStr">
        <is>
          <t>Check vs 10% private / 14% Govt</t>
        </is>
      </c>
    </row>
    <row r="17">
      <c r="A17" s="6" t="inlineStr">
        <is>
          <t>Approx Tax Saved on 80CCD(1B) (₹)</t>
        </is>
      </c>
      <c r="B17" s="6">
        <f>B12*B10*(1+B11)</f>
        <v/>
      </c>
      <c r="C17" s="6" t="inlineStr">
        <is>
          <t>Old Regime only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21" customWidth="1" min="1" max="1"/>
    <col width="48" customWidth="1" min="2" max="2"/>
    <col width="48" customWidth="1" min="3" max="3"/>
  </cols>
  <sheetData>
    <row r="1">
      <c r="A1" s="13" t="inlineStr">
        <is>
          <t>Your One-Page Plan</t>
        </is>
      </c>
    </row>
    <row r="2">
      <c r="A2" s="5" t="inlineStr">
        <is>
          <t>Section</t>
        </is>
      </c>
      <c r="B2" s="5" t="inlineStr">
        <is>
          <t>Key Numbers</t>
        </is>
      </c>
      <c r="C2" s="5" t="inlineStr">
        <is>
          <t>What to do next</t>
        </is>
      </c>
    </row>
    <row r="3">
      <c r="A3" s="7" t="inlineStr">
        <is>
          <t>EPF/VPF</t>
        </is>
      </c>
      <c r="B3" s="7" t="inlineStr">
        <is>
          <t>Employee contrib, ₹2.5L flag, interest, closing balance (see EPF_VPF)</t>
        </is>
      </c>
      <c r="C3" s="7" t="inlineStr">
        <is>
          <t>Adjust VPF to avoid taxable interest on employee contrib beyond ₹2.5L</t>
        </is>
      </c>
    </row>
    <row r="4">
      <c r="A4" s="7" t="inlineStr">
        <is>
          <t>PPF</t>
        </is>
      </c>
      <c r="B4" s="7" t="inlineStr">
        <is>
          <t>Deposit mode impact &amp; interest (see PPF)</t>
        </is>
      </c>
      <c r="C4" s="7" t="inlineStr">
        <is>
          <t>Prefer lump-sum before 5 Apr or deposit before 5th each month</t>
        </is>
      </c>
    </row>
    <row r="5">
      <c r="A5" s="7" t="inlineStr">
        <is>
          <t>NPS</t>
        </is>
      </c>
      <c r="B5" s="7" t="inlineStr">
        <is>
          <t>80CCD(1B) tax saving, employer %, blended return (see NPS)</t>
        </is>
      </c>
      <c r="C5" s="7" t="inlineStr">
        <is>
          <t>Ensure ₹50,000 under 80CCD(1B); check employer % limits</t>
        </is>
      </c>
    </row>
    <row r="6">
      <c r="A6" s="7" t="inlineStr">
        <is>
          <t>Next Review Date</t>
        </is>
      </c>
      <c r="B6" s="7" t="inlineStr">
        <is>
          <t>31‑Mar‑2026</t>
        </is>
      </c>
      <c r="C6" s="7" t="inlineStr">
        <is>
          <t>Revisit after Govt rate announcements</t>
        </is>
      </c>
    </row>
  </sheetData>
  <mergeCells count="1">
    <mergeCell ref="A1:C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2026-03-07T06:21:14Z</dcterms:created>
  <dcterms:modified xmlns:dcterms="http://purl.org/dc/terms/" xmlns:xsi="http://www.w3.org/2001/XMLSchema-instance" xsi:type="dcterms:W3CDTF">2026-03-07T06:21:14Z</dcterms:modified>
</cp:coreProperties>
</file>